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s.Tragethon\Downloads\"/>
    </mc:Choice>
  </mc:AlternateContent>
  <xr:revisionPtr revIDLastSave="0" documentId="8_{2614840C-250C-4770-9CD8-4C52D6DA70D0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esultatregns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E51" i="1" s="1"/>
  <c r="D49" i="1"/>
  <c r="E49" i="1" s="1"/>
  <c r="E47" i="1"/>
  <c r="D47" i="1"/>
  <c r="C44" i="1"/>
  <c r="C45" i="1" s="1"/>
  <c r="E45" i="1" s="1"/>
  <c r="B44" i="1"/>
  <c r="D44" i="1" s="1"/>
  <c r="E43" i="1"/>
  <c r="D43" i="1"/>
  <c r="C35" i="1"/>
  <c r="C36" i="1" s="1"/>
  <c r="B35" i="1"/>
  <c r="B36" i="1" s="1"/>
  <c r="E34" i="1"/>
  <c r="D34" i="1"/>
  <c r="D33" i="1"/>
  <c r="E33" i="1" s="1"/>
  <c r="D32" i="1"/>
  <c r="E32" i="1" s="1"/>
  <c r="E31" i="1"/>
  <c r="D31" i="1"/>
  <c r="E30" i="1"/>
  <c r="D30" i="1"/>
  <c r="D29" i="1"/>
  <c r="E29" i="1" s="1"/>
  <c r="D28" i="1"/>
  <c r="E28" i="1" s="1"/>
  <c r="D27" i="1"/>
  <c r="E27" i="1" s="1"/>
  <c r="D26" i="1"/>
  <c r="E26" i="1" s="1"/>
  <c r="D25" i="1"/>
  <c r="E25" i="1" s="1"/>
  <c r="E24" i="1"/>
  <c r="D24" i="1"/>
  <c r="D23" i="1"/>
  <c r="E23" i="1" s="1"/>
  <c r="D22" i="1"/>
  <c r="E22" i="1" s="1"/>
  <c r="D21" i="1"/>
  <c r="E21" i="1" s="1"/>
  <c r="C15" i="1"/>
  <c r="C16" i="1" s="1"/>
  <c r="B15" i="1"/>
  <c r="E14" i="1"/>
  <c r="D14" i="1"/>
  <c r="E13" i="1"/>
  <c r="D13" i="1"/>
  <c r="E12" i="1"/>
  <c r="D12" i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15" i="1" l="1"/>
  <c r="E15" i="1" s="1"/>
  <c r="D36" i="1"/>
  <c r="E36" i="1" s="1"/>
  <c r="C38" i="1"/>
  <c r="E44" i="1"/>
  <c r="D35" i="1"/>
  <c r="E35" i="1" s="1"/>
  <c r="B45" i="1"/>
  <c r="D45" i="1" s="1"/>
  <c r="B16" i="1"/>
  <c r="B38" i="1" l="1"/>
  <c r="D38" i="1" s="1"/>
  <c r="E38" i="1" s="1"/>
  <c r="D16" i="1"/>
  <c r="E16" i="1" s="1"/>
</calcChain>
</file>

<file path=xl/sharedStrings.xml><?xml version="1.0" encoding="utf-8"?>
<sst xmlns="http://schemas.openxmlformats.org/spreadsheetml/2006/main" count="60" uniqueCount="51">
  <si>
    <t>Driftsinntekter</t>
  </si>
  <si>
    <t>2025</t>
  </si>
  <si>
    <t>Endring</t>
  </si>
  <si>
    <t>Endring i %</t>
  </si>
  <si>
    <t>Annen driftsinntekt</t>
  </si>
  <si>
    <t/>
  </si>
  <si>
    <t>3443 Tilskudd Viken IK</t>
  </si>
  <si>
    <t>3444 Tilskudd andre</t>
  </si>
  <si>
    <t>3910 Kursinntekter</t>
  </si>
  <si>
    <t>3920 Medlemskontingent</t>
  </si>
  <si>
    <t>3950 Vintercup Påmeldingsavgift</t>
  </si>
  <si>
    <t>3951 NRYF avgift Stevne 10'er</t>
  </si>
  <si>
    <t>3960 Bingo</t>
  </si>
  <si>
    <t>3990 Andre inntekter</t>
  </si>
  <si>
    <t>3991 Korreksjoner tidligere år</t>
  </si>
  <si>
    <t>Sum annen driftsinntekt</t>
  </si>
  <si>
    <t>Sum driftsinntekter</t>
  </si>
  <si>
    <t>Driftskostnader</t>
  </si>
  <si>
    <t>Annen driftskostnad</t>
  </si>
  <si>
    <t>6553 Programvare</t>
  </si>
  <si>
    <t>6861 Møter, kurs styret</t>
  </si>
  <si>
    <t>6862 Kursutgifter</t>
  </si>
  <si>
    <t>6864 Konferanseavgifter Buskerud deltagere</t>
  </si>
  <si>
    <t>6865 Stevnestøtte Arrangører teknisk personell</t>
  </si>
  <si>
    <t>6867 Stevneutgifter KM</t>
  </si>
  <si>
    <t>6868 Stevneutgifter VC</t>
  </si>
  <si>
    <t>6869 Refusjon aspiranter</t>
  </si>
  <si>
    <t>6870 Stevneutgifter BM</t>
  </si>
  <si>
    <t>6890 Annen kontorkostnad</t>
  </si>
  <si>
    <t>6891 Kostnad tidligere år</t>
  </si>
  <si>
    <t>6892 Annen kostnad</t>
  </si>
  <si>
    <t>7770 Bank- og kortgebyr</t>
  </si>
  <si>
    <t>7799 Annen kostnad uten skattefradrag</t>
  </si>
  <si>
    <t>Sum annen driftskostnad</t>
  </si>
  <si>
    <t>Sum driftskostnader</t>
  </si>
  <si>
    <t>Driftsresultat</t>
  </si>
  <si>
    <t>Finansinntekter</t>
  </si>
  <si>
    <t>Annen renteinntekt</t>
  </si>
  <si>
    <t>8051 Renteinntekt bankinnskudd</t>
  </si>
  <si>
    <t>Sum annen renteinntekt</t>
  </si>
  <si>
    <t>Sum finansinntekter</t>
  </si>
  <si>
    <t>Netto finans</t>
  </si>
  <si>
    <t>Resultat før skatt</t>
  </si>
  <si>
    <t>Årsresultat</t>
  </si>
  <si>
    <t>Bingoinntekter utgår og vil ikke bli utbetalt lengre fra Egil Hesland lengre.</t>
  </si>
  <si>
    <t>Tilhengere og prosjekt flere opp på hesteryggen.</t>
  </si>
  <si>
    <t>Denne posten var der i 2025 grunnet feil utbetalinger i 2024 som vi har fått tilbake i 2025.</t>
  </si>
  <si>
    <t>Hestehengere og prosjekt flere opp på hesteryggen.</t>
  </si>
  <si>
    <t>Resultatregnskap for Buskerud Rytterkrets (2026)</t>
  </si>
  <si>
    <t>Budsjett 2026</t>
  </si>
  <si>
    <t>Siden Bingo inntektene utgår er denne summen redusert til 0, da bingo inntektene sto for mesteparten av overskuddet som ble brukt til utbetaling av stevnestøtte.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</si>
</sst>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%"/>
  </numFmts>
  <fonts count="7" x14ac:knownFonts="1">
    <font>
      <sz val="9"/>
      <name val="Calibri Light"/>
    </font>
    <font>
      <sz val="11"/>
      <name val="Calibri Light"/>
      <family val="2"/>
    </font>
    <font>
      <b/>
      <sz val="12"/>
      <name val="Calibri Light"/>
      <family val="2"/>
    </font>
    <font>
      <sz val="14"/>
      <name val="Calibri Light"/>
      <family val="2"/>
    </font>
    <font>
      <b/>
      <sz val="16"/>
      <name val="Calibri Light"/>
      <family val="2"/>
    </font>
    <font>
      <b/>
      <sz val="18"/>
      <name val="Calibri Light"/>
      <family val="2"/>
    </font>
    <font>
      <sz val="9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C52" sqref="C52"/>
    </sheetView>
  </sheetViews>
  <sheetFormatPr baseColWidth="10" defaultColWidth="9.06640625" defaultRowHeight="6" customHeight="1" x14ac:dyDescent="0.45"/>
  <cols>
    <col min="1" max="1" width="64" bestFit="1" customWidth="1"/>
    <col min="2" max="5" width="20.6640625" bestFit="1" customWidth="1"/>
  </cols>
  <sheetData>
    <row r="1" spans="1:6" ht="20.399999999999999" x14ac:dyDescent="0.45">
      <c r="A1" s="21" t="s">
        <v>48</v>
      </c>
      <c r="B1" s="22"/>
      <c r="C1" s="22"/>
      <c r="D1" s="22"/>
      <c r="E1" s="22"/>
    </row>
    <row r="2" spans="1:6" ht="11.7" x14ac:dyDescent="0.45"/>
    <row r="3" spans="1:6" ht="15.6" x14ac:dyDescent="0.6">
      <c r="A3" s="3" t="s">
        <v>0</v>
      </c>
      <c r="B3" s="3" t="s">
        <v>1</v>
      </c>
      <c r="C3" s="3" t="s">
        <v>49</v>
      </c>
      <c r="D3" s="3" t="s">
        <v>2</v>
      </c>
      <c r="E3" s="3" t="s">
        <v>3</v>
      </c>
    </row>
    <row r="4" spans="1:6" ht="11.7" x14ac:dyDescent="0.45"/>
    <row r="5" spans="1:6" ht="14.4" x14ac:dyDescent="0.55000000000000004">
      <c r="A5" s="1" t="s">
        <v>4</v>
      </c>
      <c r="B5" s="1" t="s">
        <v>5</v>
      </c>
      <c r="C5" s="1" t="s">
        <v>5</v>
      </c>
    </row>
    <row r="6" spans="1:6" ht="11.7" x14ac:dyDescent="0.45">
      <c r="A6" t="s">
        <v>6</v>
      </c>
      <c r="B6" s="8">
        <v>25807</v>
      </c>
      <c r="C6" s="8">
        <v>25000</v>
      </c>
      <c r="D6" s="8">
        <f t="shared" ref="D6:D16" si="0">B6-C6</f>
        <v>807</v>
      </c>
      <c r="E6" s="14">
        <f t="shared" ref="E6:E16" si="1">IF(C6=0, "-", D6/C6*(IF(C6&lt;0, -1, 1)))</f>
        <v>3.2280000000000003E-2</v>
      </c>
    </row>
    <row r="7" spans="1:6" ht="11.7" x14ac:dyDescent="0.45">
      <c r="A7" t="s">
        <v>7</v>
      </c>
      <c r="B7" s="8">
        <v>120000</v>
      </c>
      <c r="C7" s="8">
        <v>600000</v>
      </c>
      <c r="D7" s="8">
        <f t="shared" si="0"/>
        <v>-480000</v>
      </c>
      <c r="E7" s="14">
        <f t="shared" si="1"/>
        <v>-0.8</v>
      </c>
      <c r="F7" s="20" t="s">
        <v>45</v>
      </c>
    </row>
    <row r="8" spans="1:6" ht="11.7" x14ac:dyDescent="0.45">
      <c r="A8" t="s">
        <v>8</v>
      </c>
      <c r="B8" s="8">
        <v>1700</v>
      </c>
      <c r="C8" s="8">
        <v>5000</v>
      </c>
      <c r="D8" s="8">
        <f t="shared" si="0"/>
        <v>-3300</v>
      </c>
      <c r="E8" s="14">
        <f t="shared" si="1"/>
        <v>-0.66</v>
      </c>
    </row>
    <row r="9" spans="1:6" ht="11.7" x14ac:dyDescent="0.45">
      <c r="A9" t="s">
        <v>9</v>
      </c>
      <c r="B9" s="8">
        <v>40440</v>
      </c>
      <c r="C9" s="8">
        <v>41000</v>
      </c>
      <c r="D9" s="8">
        <f t="shared" si="0"/>
        <v>-560</v>
      </c>
      <c r="E9" s="14">
        <f t="shared" si="1"/>
        <v>-1.3658536585365854E-2</v>
      </c>
    </row>
    <row r="10" spans="1:6" ht="11.7" x14ac:dyDescent="0.45">
      <c r="A10" t="s">
        <v>10</v>
      </c>
      <c r="B10" s="8">
        <v>11100</v>
      </c>
      <c r="C10" s="8">
        <v>15000</v>
      </c>
      <c r="D10" s="8">
        <f t="shared" si="0"/>
        <v>-3900</v>
      </c>
      <c r="E10" s="14">
        <f t="shared" si="1"/>
        <v>-0.26</v>
      </c>
    </row>
    <row r="11" spans="1:6" ht="11.7" x14ac:dyDescent="0.45">
      <c r="A11" t="s">
        <v>11</v>
      </c>
      <c r="B11" s="8">
        <v>16660</v>
      </c>
      <c r="C11" s="8">
        <v>20000</v>
      </c>
      <c r="D11" s="8">
        <f t="shared" si="0"/>
        <v>-3340</v>
      </c>
      <c r="E11" s="14">
        <f t="shared" si="1"/>
        <v>-0.16700000000000001</v>
      </c>
    </row>
    <row r="12" spans="1:6" ht="11.7" x14ac:dyDescent="0.45">
      <c r="A12" t="s">
        <v>12</v>
      </c>
      <c r="B12" s="8">
        <v>28204.6</v>
      </c>
      <c r="C12" s="8">
        <v>0</v>
      </c>
      <c r="D12" s="8">
        <f t="shared" si="0"/>
        <v>28204.6</v>
      </c>
      <c r="E12" s="14" t="str">
        <f t="shared" si="1"/>
        <v>-</v>
      </c>
      <c r="F12" s="20" t="s">
        <v>44</v>
      </c>
    </row>
    <row r="13" spans="1:6" ht="11.7" x14ac:dyDescent="0.45">
      <c r="A13" t="s">
        <v>13</v>
      </c>
      <c r="B13" s="8">
        <v>0</v>
      </c>
      <c r="C13" s="8">
        <v>0</v>
      </c>
      <c r="D13" s="8">
        <f t="shared" si="0"/>
        <v>0</v>
      </c>
      <c r="E13" s="14" t="str">
        <f t="shared" si="1"/>
        <v>-</v>
      </c>
    </row>
    <row r="14" spans="1:6" ht="11.7" x14ac:dyDescent="0.45">
      <c r="A14" t="s">
        <v>14</v>
      </c>
      <c r="B14" s="8">
        <v>8430</v>
      </c>
      <c r="C14" s="8">
        <v>0</v>
      </c>
      <c r="D14" s="8">
        <f t="shared" si="0"/>
        <v>8430</v>
      </c>
      <c r="E14" s="14" t="str">
        <f t="shared" si="1"/>
        <v>-</v>
      </c>
      <c r="F14" s="20" t="s">
        <v>46</v>
      </c>
    </row>
    <row r="15" spans="1:6" ht="14.4" x14ac:dyDescent="0.55000000000000004">
      <c r="A15" s="2" t="s">
        <v>15</v>
      </c>
      <c r="B15" s="9">
        <f>SUM(B6:B14)</f>
        <v>252341.6</v>
      </c>
      <c r="C15" s="9">
        <f>SUM(C6:C14)</f>
        <v>706000</v>
      </c>
      <c r="D15" s="9">
        <f t="shared" si="0"/>
        <v>-453658.4</v>
      </c>
      <c r="E15" s="15">
        <f t="shared" si="1"/>
        <v>-0.64257563739376777</v>
      </c>
    </row>
    <row r="16" spans="1:6" ht="15.6" x14ac:dyDescent="0.6">
      <c r="A16" s="4" t="s">
        <v>16</v>
      </c>
      <c r="B16" s="10">
        <f>B15</f>
        <v>252341.6</v>
      </c>
      <c r="C16" s="10">
        <f>C15</f>
        <v>706000</v>
      </c>
      <c r="D16" s="10">
        <f t="shared" si="0"/>
        <v>-453658.4</v>
      </c>
      <c r="E16" s="16">
        <f t="shared" si="1"/>
        <v>-0.64257563739376777</v>
      </c>
    </row>
    <row r="17" spans="1:6" ht="11.7" x14ac:dyDescent="0.45"/>
    <row r="18" spans="1:6" ht="15.6" x14ac:dyDescent="0.6">
      <c r="A18" s="3" t="s">
        <v>17</v>
      </c>
      <c r="B18" s="3" t="s">
        <v>5</v>
      </c>
      <c r="C18" s="3" t="s">
        <v>5</v>
      </c>
    </row>
    <row r="19" spans="1:6" ht="11.7" x14ac:dyDescent="0.45"/>
    <row r="20" spans="1:6" ht="14.4" x14ac:dyDescent="0.55000000000000004">
      <c r="A20" s="1" t="s">
        <v>18</v>
      </c>
      <c r="B20" s="1" t="s">
        <v>5</v>
      </c>
      <c r="C20" s="1" t="s">
        <v>5</v>
      </c>
    </row>
    <row r="21" spans="1:6" ht="11.7" x14ac:dyDescent="0.45">
      <c r="A21" t="s">
        <v>19</v>
      </c>
      <c r="B21" s="8">
        <v>2985</v>
      </c>
      <c r="C21" s="8">
        <v>3000</v>
      </c>
      <c r="D21" s="8">
        <f t="shared" ref="D21:D36" si="2">B21-C21</f>
        <v>-15</v>
      </c>
      <c r="E21" s="14">
        <f t="shared" ref="E21:E36" si="3">IF(C21=0, "-", D21/C21*(IF(C21&lt;0, -1, 1)))</f>
        <v>-5.0000000000000001E-3</v>
      </c>
    </row>
    <row r="22" spans="1:6" ht="11.7" x14ac:dyDescent="0.45">
      <c r="A22" t="s">
        <v>20</v>
      </c>
      <c r="B22" s="8">
        <v>9749.86</v>
      </c>
      <c r="C22" s="8">
        <v>10000</v>
      </c>
      <c r="D22" s="8">
        <f t="shared" si="2"/>
        <v>-250.13999999999942</v>
      </c>
      <c r="E22" s="14">
        <f t="shared" si="3"/>
        <v>-2.5013999999999943E-2</v>
      </c>
    </row>
    <row r="23" spans="1:6" ht="11.7" x14ac:dyDescent="0.45">
      <c r="A23" t="s">
        <v>21</v>
      </c>
      <c r="B23" s="8">
        <v>822.1</v>
      </c>
      <c r="C23" s="8">
        <v>5000</v>
      </c>
      <c r="D23" s="8">
        <f t="shared" si="2"/>
        <v>-4177.8999999999996</v>
      </c>
      <c r="E23" s="14">
        <f t="shared" si="3"/>
        <v>-0.83557999999999988</v>
      </c>
    </row>
    <row r="24" spans="1:6" ht="11.7" x14ac:dyDescent="0.45">
      <c r="A24" t="s">
        <v>22</v>
      </c>
      <c r="B24" s="8">
        <v>11240</v>
      </c>
      <c r="C24" s="8">
        <v>15000</v>
      </c>
      <c r="D24" s="8">
        <f t="shared" si="2"/>
        <v>-3760</v>
      </c>
      <c r="E24" s="14">
        <f t="shared" si="3"/>
        <v>-0.25066666666666665</v>
      </c>
    </row>
    <row r="25" spans="1:6" ht="11.7" x14ac:dyDescent="0.45">
      <c r="A25" t="s">
        <v>23</v>
      </c>
      <c r="B25" s="8">
        <v>51027</v>
      </c>
      <c r="C25" s="8">
        <v>0</v>
      </c>
      <c r="D25" s="8">
        <f t="shared" si="2"/>
        <v>51027</v>
      </c>
      <c r="E25" s="14" t="str">
        <f t="shared" si="3"/>
        <v>-</v>
      </c>
      <c r="F25" s="20" t="s">
        <v>50</v>
      </c>
    </row>
    <row r="26" spans="1:6" ht="11.7" x14ac:dyDescent="0.45">
      <c r="A26" t="s">
        <v>24</v>
      </c>
      <c r="B26" s="8">
        <v>25878.35</v>
      </c>
      <c r="C26" s="8">
        <v>25000</v>
      </c>
      <c r="D26" s="8">
        <f t="shared" si="2"/>
        <v>878.34999999999854</v>
      </c>
      <c r="E26" s="14">
        <f t="shared" si="3"/>
        <v>3.5133999999999943E-2</v>
      </c>
    </row>
    <row r="27" spans="1:6" ht="11.7" x14ac:dyDescent="0.45">
      <c r="A27" t="s">
        <v>25</v>
      </c>
      <c r="B27" s="8">
        <v>23017</v>
      </c>
      <c r="C27" s="8">
        <v>40000</v>
      </c>
      <c r="D27" s="8">
        <f t="shared" si="2"/>
        <v>-16983</v>
      </c>
      <c r="E27" s="14">
        <f t="shared" si="3"/>
        <v>-0.42457499999999998</v>
      </c>
    </row>
    <row r="28" spans="1:6" ht="11.7" x14ac:dyDescent="0.45">
      <c r="A28" t="s">
        <v>26</v>
      </c>
      <c r="B28" s="8">
        <v>752</v>
      </c>
      <c r="C28" s="8">
        <v>3000</v>
      </c>
      <c r="D28" s="8">
        <f t="shared" si="2"/>
        <v>-2248</v>
      </c>
      <c r="E28" s="14">
        <f t="shared" si="3"/>
        <v>-0.7493333333333333</v>
      </c>
    </row>
    <row r="29" spans="1:6" ht="11.7" x14ac:dyDescent="0.45">
      <c r="A29" t="s">
        <v>27</v>
      </c>
      <c r="B29" s="8">
        <v>12985.5</v>
      </c>
      <c r="C29" s="8">
        <v>10000</v>
      </c>
      <c r="D29" s="8">
        <f t="shared" si="2"/>
        <v>2985.5</v>
      </c>
      <c r="E29" s="14">
        <f t="shared" si="3"/>
        <v>0.29854999999999998</v>
      </c>
    </row>
    <row r="30" spans="1:6" ht="11.7" x14ac:dyDescent="0.45">
      <c r="A30" t="s">
        <v>28</v>
      </c>
      <c r="B30" s="8">
        <v>0</v>
      </c>
      <c r="C30" s="8">
        <v>0</v>
      </c>
      <c r="D30" s="8">
        <f t="shared" si="2"/>
        <v>0</v>
      </c>
      <c r="E30" s="14" t="str">
        <f t="shared" si="3"/>
        <v>-</v>
      </c>
    </row>
    <row r="31" spans="1:6" ht="11.7" x14ac:dyDescent="0.45">
      <c r="A31" t="s">
        <v>29</v>
      </c>
      <c r="B31" s="8">
        <v>18375</v>
      </c>
      <c r="C31" s="8">
        <v>0</v>
      </c>
      <c r="D31" s="8">
        <f t="shared" si="2"/>
        <v>18375</v>
      </c>
      <c r="E31" s="14" t="str">
        <f t="shared" si="3"/>
        <v>-</v>
      </c>
      <c r="F31" s="20"/>
    </row>
    <row r="32" spans="1:6" ht="11.7" x14ac:dyDescent="0.45">
      <c r="A32" t="s">
        <v>30</v>
      </c>
      <c r="B32" s="8">
        <v>102251.25</v>
      </c>
      <c r="C32" s="8">
        <v>600000</v>
      </c>
      <c r="D32" s="8">
        <f t="shared" si="2"/>
        <v>-497748.75</v>
      </c>
      <c r="E32" s="14">
        <f t="shared" si="3"/>
        <v>-0.82958125000000005</v>
      </c>
      <c r="F32" s="20" t="s">
        <v>47</v>
      </c>
    </row>
    <row r="33" spans="1:5" ht="11.7" x14ac:dyDescent="0.45">
      <c r="A33" t="s">
        <v>31</v>
      </c>
      <c r="B33" s="8">
        <v>408.25</v>
      </c>
      <c r="C33" s="8">
        <v>1000</v>
      </c>
      <c r="D33" s="8">
        <f t="shared" si="2"/>
        <v>-591.75</v>
      </c>
      <c r="E33" s="14">
        <f t="shared" si="3"/>
        <v>-0.59175</v>
      </c>
    </row>
    <row r="34" spans="1:5" ht="11.7" x14ac:dyDescent="0.45">
      <c r="A34" t="s">
        <v>32</v>
      </c>
      <c r="B34" s="8">
        <v>3.75</v>
      </c>
      <c r="C34" s="8">
        <v>0</v>
      </c>
      <c r="D34" s="8">
        <f t="shared" si="2"/>
        <v>3.75</v>
      </c>
      <c r="E34" s="14" t="str">
        <f t="shared" si="3"/>
        <v>-</v>
      </c>
    </row>
    <row r="35" spans="1:5" ht="14.4" x14ac:dyDescent="0.55000000000000004">
      <c r="A35" s="2" t="s">
        <v>33</v>
      </c>
      <c r="B35" s="9">
        <f>SUM(B21:B34)</f>
        <v>259495.06</v>
      </c>
      <c r="C35" s="9">
        <f>SUM(C21:C34)</f>
        <v>712000</v>
      </c>
      <c r="D35" s="9">
        <f t="shared" si="2"/>
        <v>-452504.94</v>
      </c>
      <c r="E35" s="15">
        <f t="shared" si="3"/>
        <v>-0.63554064606741578</v>
      </c>
    </row>
    <row r="36" spans="1:5" ht="15.6" x14ac:dyDescent="0.6">
      <c r="A36" s="4" t="s">
        <v>34</v>
      </c>
      <c r="B36" s="10">
        <f>B35</f>
        <v>259495.06</v>
      </c>
      <c r="C36" s="10">
        <f>C35</f>
        <v>712000</v>
      </c>
      <c r="D36" s="10">
        <f t="shared" si="2"/>
        <v>-452504.94</v>
      </c>
      <c r="E36" s="16">
        <f t="shared" si="3"/>
        <v>-0.63554064606741578</v>
      </c>
    </row>
    <row r="37" spans="1:5" ht="11.7" x14ac:dyDescent="0.45"/>
    <row r="38" spans="1:5" ht="18.3" x14ac:dyDescent="0.7">
      <c r="A38" s="5" t="s">
        <v>35</v>
      </c>
      <c r="B38" s="11">
        <f>B16-B36</f>
        <v>-7153.4599999999919</v>
      </c>
      <c r="C38" s="11">
        <f>C16-C36</f>
        <v>-6000</v>
      </c>
      <c r="D38" s="11">
        <f>B38-C38</f>
        <v>-1153.4599999999919</v>
      </c>
      <c r="E38" s="17">
        <f>IF(C38=0, "-", D38/C38*(IF(C38&lt;0, -1, 1)))</f>
        <v>-0.19224333333333196</v>
      </c>
    </row>
    <row r="39" spans="1:5" ht="11.7" x14ac:dyDescent="0.45"/>
    <row r="40" spans="1:5" ht="15.6" x14ac:dyDescent="0.6">
      <c r="A40" s="3" t="s">
        <v>36</v>
      </c>
      <c r="B40" s="3" t="s">
        <v>5</v>
      </c>
      <c r="C40" s="3" t="s">
        <v>5</v>
      </c>
    </row>
    <row r="41" spans="1:5" ht="11.7" x14ac:dyDescent="0.45"/>
    <row r="42" spans="1:5" ht="14.4" x14ac:dyDescent="0.55000000000000004">
      <c r="A42" s="1" t="s">
        <v>37</v>
      </c>
      <c r="B42" s="1" t="s">
        <v>5</v>
      </c>
      <c r="C42" s="1" t="s">
        <v>5</v>
      </c>
    </row>
    <row r="43" spans="1:5" ht="11.7" x14ac:dyDescent="0.45">
      <c r="A43" t="s">
        <v>38</v>
      </c>
      <c r="B43" s="8">
        <v>60</v>
      </c>
      <c r="C43" s="8">
        <v>0</v>
      </c>
      <c r="D43" s="8">
        <f>B43-C43</f>
        <v>60</v>
      </c>
      <c r="E43" s="14" t="str">
        <f>IF(C43=0, "-", D43/C43*(IF(C43&lt;0, -1, 1)))</f>
        <v>-</v>
      </c>
    </row>
    <row r="44" spans="1:5" ht="14.4" x14ac:dyDescent="0.55000000000000004">
      <c r="A44" s="2" t="s">
        <v>39</v>
      </c>
      <c r="B44" s="9">
        <f>SUM(B43:B43)</f>
        <v>60</v>
      </c>
      <c r="C44" s="9">
        <f>SUM(C43:C43)</f>
        <v>0</v>
      </c>
      <c r="D44" s="9">
        <f>B44-C44</f>
        <v>60</v>
      </c>
      <c r="E44" s="15" t="str">
        <f>IF(C44=0, "-", D44/C44*(IF(C44&lt;0, -1, 1)))</f>
        <v>-</v>
      </c>
    </row>
    <row r="45" spans="1:5" ht="15.6" x14ac:dyDescent="0.6">
      <c r="A45" s="4" t="s">
        <v>40</v>
      </c>
      <c r="B45" s="10">
        <f>B44</f>
        <v>60</v>
      </c>
      <c r="C45" s="10">
        <f>C44</f>
        <v>0</v>
      </c>
      <c r="D45" s="10">
        <f>B45-C45</f>
        <v>60</v>
      </c>
      <c r="E45" s="16" t="str">
        <f>IF(C45=0, "-", D45/C45*(IF(C45&lt;0, -1, 1)))</f>
        <v>-</v>
      </c>
    </row>
    <row r="46" spans="1:5" ht="11.7" x14ac:dyDescent="0.45"/>
    <row r="47" spans="1:5" ht="18.3" x14ac:dyDescent="0.7">
      <c r="A47" s="5" t="s">
        <v>41</v>
      </c>
      <c r="B47" s="11">
        <v>60</v>
      </c>
      <c r="C47" s="11">
        <v>0</v>
      </c>
      <c r="D47" s="11">
        <f>B47-C47</f>
        <v>60</v>
      </c>
      <c r="E47" s="17" t="str">
        <f>IF(C47=0, "-", D47/C47*(IF(C47&lt;0, -1, 1)))</f>
        <v>-</v>
      </c>
    </row>
    <row r="48" spans="1:5" ht="11.7" x14ac:dyDescent="0.45"/>
    <row r="49" spans="1:5" ht="20.399999999999999" x14ac:dyDescent="0.75">
      <c r="A49" s="6" t="s">
        <v>42</v>
      </c>
      <c r="B49" s="12">
        <v>-7093.46</v>
      </c>
      <c r="C49" s="12">
        <v>-6000</v>
      </c>
      <c r="D49" s="12">
        <f>B49-C49</f>
        <v>-1093.46</v>
      </c>
      <c r="E49" s="18">
        <f>IF(C49=0, "-", D49/C49*(IF(C49&lt;0, -1, 1)))</f>
        <v>-0.18224333333333334</v>
      </c>
    </row>
    <row r="50" spans="1:5" ht="11.7" x14ac:dyDescent="0.45"/>
    <row r="51" spans="1:5" ht="23.1" x14ac:dyDescent="0.85">
      <c r="A51" s="7" t="s">
        <v>43</v>
      </c>
      <c r="B51" s="13">
        <v>-7093.46</v>
      </c>
      <c r="C51" s="13">
        <v>-6000</v>
      </c>
      <c r="D51" s="13">
        <f>B51-C51</f>
        <v>-1093.46</v>
      </c>
      <c r="E51" s="19">
        <f>IF(C51=0, "-", D51/C51*(IF(C51&lt;0, -1, 1)))</f>
        <v>-0.18224333333333334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Resultatregnskap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Tragethon</dc:creator>
  <cp:lastModifiedBy>Anders Tragethon</cp:lastModifiedBy>
  <dcterms:created xsi:type="dcterms:W3CDTF">2026-03-26T21:50:25Z</dcterms:created>
  <dcterms:modified xsi:type="dcterms:W3CDTF">2026-04-14T21:59:11Z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d989b-b952-480c-a2bf-0e23965f8810_Enabled">
    <vt:lpwstr>true</vt:lpwstr>
  </property>
  <property fmtid="{D5CDD505-2E9C-101B-9397-08002B2CF9AE}" pid="3" name="MSIP_Label_d12d989b-b952-480c-a2bf-0e23965f8810_SetDate">
    <vt:lpwstr>2026-04-06T21:42:56Z</vt:lpwstr>
  </property>
  <property fmtid="{D5CDD505-2E9C-101B-9397-08002B2CF9AE}" pid="4" name="MSIP_Label_d12d989b-b952-480c-a2bf-0e23965f8810_Method">
    <vt:lpwstr>Privileged</vt:lpwstr>
  </property>
  <property fmtid="{D5CDD505-2E9C-101B-9397-08002B2CF9AE}" pid="5" name="MSIP_Label_d12d989b-b952-480c-a2bf-0e23965f8810_Name">
    <vt:lpwstr>Generell - General</vt:lpwstr>
  </property>
  <property fmtid="{D5CDD505-2E9C-101B-9397-08002B2CF9AE}" pid="6" name="MSIP_Label_d12d989b-b952-480c-a2bf-0e23965f8810_SiteId">
    <vt:lpwstr>ebdd44fb-074a-4d47-9a88-2f4d51aa05f8</vt:lpwstr>
  </property>
  <property fmtid="{D5CDD505-2E9C-101B-9397-08002B2CF9AE}" pid="7" name="MSIP_Label_d12d989b-b952-480c-a2bf-0e23965f8810_ActionId">
    <vt:lpwstr>16bfd091-abad-41a1-adc5-c1f0b3b6257f</vt:lpwstr>
  </property>
  <property fmtid="{D5CDD505-2E9C-101B-9397-08002B2CF9AE}" pid="8" name="MSIP_Label_d12d989b-b952-480c-a2bf-0e23965f8810_ContentBits">
    <vt:lpwstr>0</vt:lpwstr>
  </property>
  <property fmtid="{D5CDD505-2E9C-101B-9397-08002B2CF9AE}" pid="9" name="MSIP_Label_d12d989b-b952-480c-a2bf-0e23965f8810_Tag">
    <vt:lpwstr>10, 0, 1, 1</vt:lpwstr>
  </property>
</Properties>
</file>